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PPA/Helme 3_Ädala 25/Parendustööde kokkulepe DP/"/>
    </mc:Choice>
  </mc:AlternateContent>
  <xr:revisionPtr revIDLastSave="39" documentId="13_ncr:1_{3AFD0F8C-4BF1-468E-B701-26AB454DBE61}" xr6:coauthVersionLast="47" xr6:coauthVersionMax="47" xr10:uidLastSave="{11B60750-3E63-473D-82C3-4F05A5CAB225}"/>
  <bookViews>
    <workbookView xWindow="-120" yWindow="-120" windowWidth="38640" windowHeight="21240" xr2:uid="{E9D054A2-7359-47A4-A81D-35CBD57F32A8}"/>
  </bookViews>
  <sheets>
    <sheet name="Lisa 6.1 Lisa 1 Investeering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9" i="18" l="1"/>
  <c r="D68" i="18"/>
  <c r="D55" i="18"/>
  <c r="D8" i="18"/>
  <c r="D7" i="18"/>
  <c r="D54" i="18" s="1"/>
  <c r="D52" i="18"/>
  <c r="D30" i="18" l="1"/>
  <c r="D17" i="18" l="1"/>
  <c r="D26" i="18"/>
  <c r="D33" i="18"/>
  <c r="D38" i="18"/>
  <c r="D42" i="18"/>
  <c r="D47" i="18"/>
  <c r="D46" i="18" s="1"/>
  <c r="D37" i="18" l="1"/>
  <c r="D32" i="18" s="1"/>
  <c r="D60" i="18"/>
  <c r="D58" i="18" l="1"/>
  <c r="D57" i="18" l="1"/>
  <c r="D59" i="18" l="1"/>
  <c r="D62" i="18" s="1"/>
  <c r="D64" i="18" l="1"/>
  <c r="D63" i="18" s="1"/>
  <c r="D65" i="18" s="1"/>
</calcChain>
</file>

<file path=xl/sharedStrings.xml><?xml version="1.0" encoding="utf-8"?>
<sst xmlns="http://schemas.openxmlformats.org/spreadsheetml/2006/main" count="124" uniqueCount="87">
  <si>
    <t>Lisa nr 1</t>
  </si>
  <si>
    <t>Jrk
nr</t>
  </si>
  <si>
    <t xml:space="preserve">Töö nimetus </t>
  </si>
  <si>
    <t>Eeldatav maksumus, EUR, km-ta</t>
  </si>
  <si>
    <t xml:space="preserve">Märkus </t>
  </si>
  <si>
    <t>ARENDUSTEGEVUS</t>
  </si>
  <si>
    <t>Kinnisvara omandamise ja väärtustamise kulud</t>
  </si>
  <si>
    <t>1.2.</t>
  </si>
  <si>
    <t xml:space="preserve">Detailplaneeringu koostamine </t>
  </si>
  <si>
    <t>kokku ca 33 kuud</t>
  </si>
  <si>
    <t>1.2.1.</t>
  </si>
  <si>
    <t>Detailplaneeringu algatamine</t>
  </si>
  <si>
    <t>punktis 1.2.</t>
  </si>
  <si>
    <t>4 kuud</t>
  </si>
  <si>
    <t>1.2.2.</t>
  </si>
  <si>
    <t>Detailplaneeringu koostamine</t>
  </si>
  <si>
    <t>14 kuud</t>
  </si>
  <si>
    <t>1.2.3.</t>
  </si>
  <si>
    <t xml:space="preserve">Detailplaneeringu kooskõlastamine </t>
  </si>
  <si>
    <t>1.2.4.</t>
  </si>
  <si>
    <t xml:space="preserve">Detailplaneeringu vastuvõtmine </t>
  </si>
  <si>
    <t>1.2.5.</t>
  </si>
  <si>
    <t xml:space="preserve">Detailplaneeringu avalik väljapanek </t>
  </si>
  <si>
    <t>3 kuud</t>
  </si>
  <si>
    <t>1.2.6.</t>
  </si>
  <si>
    <t xml:space="preserve">Detailplaneeringu kehtestamine </t>
  </si>
  <si>
    <t>Uuringud (topo-geodeesia, radoon, dendroloogia, liiklus)</t>
  </si>
  <si>
    <t>Tellija muud arendusaegsed kulud; va intress</t>
  </si>
  <si>
    <t>2.1.</t>
  </si>
  <si>
    <t>Omanikujärelevalve</t>
  </si>
  <si>
    <t>x</t>
  </si>
  <si>
    <t>2.2.</t>
  </si>
  <si>
    <t>Lubade taotlemisega seotud kulud</t>
  </si>
  <si>
    <t>2.3.</t>
  </si>
  <si>
    <t>Muud kontrorikulud</t>
  </si>
  <si>
    <t>2.4.</t>
  </si>
  <si>
    <t>Ekspertiisid, konsultatsioonid, mõõtmised jne</t>
  </si>
  <si>
    <t>2.5.</t>
  </si>
  <si>
    <t>Ehitusaegne kindlustus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</si>
  <si>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</si>
  <si>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</si>
  <si>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</si>
  <si>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</si>
  <si>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</si>
  <si>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</si>
  <si>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</si>
  <si>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</si>
  <si>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</si>
  <si>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…</t>
  </si>
  <si>
    <t>Projektijuhtimise otsesed kulud</t>
  </si>
  <si>
    <t>5.1.</t>
  </si>
  <si>
    <t>Projektijuhtimine (detailplaneering)</t>
  </si>
  <si>
    <t>EHITAMINE</t>
  </si>
  <si>
    <t>Projekteerimine ja uuringud</t>
  </si>
  <si>
    <t>5.2.</t>
  </si>
  <si>
    <t>Ehituslepingud</t>
  </si>
  <si>
    <t>6.1.</t>
  </si>
  <si>
    <t>6.1.1.</t>
  </si>
  <si>
    <t>6.1.2.</t>
  </si>
  <si>
    <t>6.2.</t>
  </si>
  <si>
    <t>6.2.1.</t>
  </si>
  <si>
    <t>6.2.2.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</si>
  <si>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</si>
  <si>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</si>
  <si>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</si>
  <si>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</si>
  <si>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</si>
  <si>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</si>
  <si>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</si>
  <si>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</si>
  <si>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</si>
  <si>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</si>
  <si>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</si>
  <si>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</si>
  <si>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</si>
  <si>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</si>
  <si>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</si>
  <si>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</si>
  <si>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 jmt</t>
  </si>
  <si>
    <t>EELDATAV MAKSUMUS KOOS KAUDSETE KULUDE JA SISSEVOOLUGA, KM-TA</t>
  </si>
  <si>
    <t xml:space="preserve">KÄIBEMAKS </t>
  </si>
  <si>
    <t>EELDATAV MAKSUMUS KOKKU, KM-GA</t>
  </si>
  <si>
    <t>sh</t>
  </si>
  <si>
    <t>Üürilepingu nr Ü4498/12  lisale nr 6.7</t>
  </si>
  <si>
    <t>Tööde loetelu ja eeldatav maksumus - Ädala 25, Ädala 27, Helme 3, Helme 3b Tallinn</t>
  </si>
  <si>
    <t xml:space="preserve">parendustööde kapitalikomponendi arvutamise aluseks olev kogumaksumus </t>
  </si>
  <si>
    <t xml:space="preserve">tööde maksumus koos reservi ja üürileandja projektijuhtimise otseste kuludega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</si>
</sst>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_k_r_-;\-* #,##0.00\ _k_r_-;_-* &quot;-&quot;??\ _k_r_-;_-@_-"/>
    <numFmt numFmtId="166" formatCode="_(* #,##0.00_);_(* \(#,##0.00\);_(* &quot;-&quot;??_);_(@_)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6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3" fillId="0" borderId="0" xfId="11" applyNumberFormat="1" applyFont="1" applyAlignment="1">
      <alignment horizontal="right"/>
    </xf>
    <xf numFmtId="0" fontId="13" fillId="0" borderId="4" xfId="10" applyFont="1" applyBorder="1" applyAlignment="1">
      <alignment vertical="center" wrapText="1"/>
    </xf>
    <xf numFmtId="0" fontId="13" fillId="0" borderId="5" xfId="10" applyFont="1" applyBorder="1" applyAlignment="1">
      <alignment vertical="center" wrapText="1"/>
    </xf>
    <xf numFmtId="4" fontId="13" fillId="0" borderId="6" xfId="10" applyNumberFormat="1" applyFont="1" applyBorder="1" applyAlignment="1">
      <alignment horizontal="center" vertical="center" wrapText="1"/>
    </xf>
    <xf numFmtId="0" fontId="13" fillId="2" borderId="7" xfId="10" applyFont="1" applyFill="1" applyBorder="1" applyAlignment="1">
      <alignment vertical="center" wrapText="1"/>
    </xf>
    <xf numFmtId="2" fontId="13" fillId="2" borderId="1" xfId="10" applyNumberFormat="1" applyFont="1" applyFill="1" applyBorder="1" applyAlignment="1">
      <alignment vertical="center" wrapText="1"/>
    </xf>
    <xf numFmtId="0" fontId="13" fillId="2" borderId="1" xfId="10" applyFont="1" applyFill="1" applyBorder="1" applyAlignment="1">
      <alignment vertical="center" wrapText="1"/>
    </xf>
    <xf numFmtId="0" fontId="10" fillId="0" borderId="7" xfId="10" applyFont="1" applyBorder="1" applyAlignment="1">
      <alignment vertical="center" wrapText="1"/>
    </xf>
    <xf numFmtId="2" fontId="10" fillId="0" borderId="1" xfId="10" applyNumberFormat="1" applyFont="1" applyBorder="1" applyAlignment="1">
      <alignment vertical="center" wrapText="1"/>
    </xf>
    <xf numFmtId="0" fontId="13" fillId="0" borderId="13" xfId="10" applyFont="1" applyBorder="1" applyAlignment="1">
      <alignment horizontal="right" vertical="center" wrapText="1"/>
    </xf>
    <xf numFmtId="0" fontId="13" fillId="0" borderId="14" xfId="10" applyFont="1" applyBorder="1" applyAlignment="1">
      <alignment horizontal="left" vertical="center" wrapText="1"/>
    </xf>
    <xf numFmtId="164" fontId="13" fillId="2" borderId="1" xfId="10" applyNumberFormat="1" applyFont="1" applyFill="1" applyBorder="1" applyAlignment="1">
      <alignment horizontal="left" vertical="center" wrapText="1"/>
    </xf>
    <xf numFmtId="0" fontId="13" fillId="2" borderId="7" xfId="10" applyFont="1" applyFill="1" applyBorder="1" applyAlignment="1">
      <alignment horizontal="right" vertical="center" wrapText="1"/>
    </xf>
    <xf numFmtId="9" fontId="13" fillId="2" borderId="1" xfId="10" applyNumberFormat="1" applyFont="1" applyFill="1" applyBorder="1" applyAlignment="1">
      <alignment horizontal="left" vertical="center" wrapText="1"/>
    </xf>
    <xf numFmtId="0" fontId="10" fillId="0" borderId="0" xfId="10" applyFont="1" applyAlignment="1">
      <alignment vertical="center" wrapText="1"/>
    </xf>
    <xf numFmtId="4" fontId="13" fillId="0" borderId="0" xfId="10" applyNumberFormat="1" applyFont="1" applyAlignment="1">
      <alignment vertical="center" wrapText="1"/>
    </xf>
    <xf numFmtId="0" fontId="1" fillId="0" borderId="0" xfId="10" applyFont="1" applyAlignment="1">
      <alignment horizontal="right"/>
    </xf>
    <xf numFmtId="10" fontId="10" fillId="0" borderId="14" xfId="10" applyNumberFormat="1" applyFont="1" applyBorder="1" applyAlignment="1">
      <alignment horizontal="left" vertical="center" wrapText="1"/>
    </xf>
    <xf numFmtId="0" fontId="11" fillId="0" borderId="0" xfId="10" applyFont="1"/>
    <xf numFmtId="0" fontId="2" fillId="0" borderId="0" xfId="10" applyFont="1"/>
    <xf numFmtId="16" fontId="13" fillId="0" borderId="7" xfId="10" applyNumberFormat="1" applyFont="1" applyBorder="1" applyAlignment="1">
      <alignment vertical="center" wrapText="1"/>
    </xf>
    <xf numFmtId="2" fontId="13" fillId="0" borderId="1" xfId="10" applyNumberFormat="1" applyFont="1" applyBorder="1" applyAlignment="1">
      <alignment vertical="center" wrapText="1"/>
    </xf>
    <xf numFmtId="4" fontId="13" fillId="0" borderId="19" xfId="10" applyNumberFormat="1" applyFont="1" applyBorder="1" applyAlignment="1">
      <alignment horizontal="center" vertical="center" wrapText="1"/>
    </xf>
    <xf numFmtId="0" fontId="13" fillId="3" borderId="8" xfId="10" applyFont="1" applyFill="1" applyBorder="1" applyAlignment="1">
      <alignment vertical="center" wrapText="1"/>
    </xf>
    <xf numFmtId="0" fontId="13" fillId="2" borderId="8" xfId="10" applyFont="1" applyFill="1" applyBorder="1" applyAlignment="1">
      <alignment vertical="center" wrapText="1"/>
    </xf>
    <xf numFmtId="0" fontId="10" fillId="0" borderId="8" xfId="10" applyFont="1" applyBorder="1" applyAlignment="1">
      <alignment vertical="center" wrapText="1"/>
    </xf>
    <xf numFmtId="16" fontId="13" fillId="0" borderId="8" xfId="10" applyNumberFormat="1" applyFont="1" applyBorder="1" applyAlignment="1">
      <alignment vertical="center" wrapText="1"/>
    </xf>
    <xf numFmtId="0" fontId="10" fillId="3" borderId="6" xfId="10" applyFont="1" applyFill="1" applyBorder="1" applyAlignment="1">
      <alignment vertical="center" wrapText="1"/>
    </xf>
    <xf numFmtId="0" fontId="13" fillId="2" borderId="8" xfId="10" applyFont="1" applyFill="1" applyBorder="1" applyAlignment="1">
      <alignment horizontal="right" vertical="center" wrapText="1"/>
    </xf>
    <xf numFmtId="0" fontId="13" fillId="3" borderId="11" xfId="10" applyFont="1" applyFill="1" applyBorder="1" applyAlignment="1">
      <alignment vertical="center" wrapText="1"/>
    </xf>
    <xf numFmtId="0" fontId="13" fillId="3" borderId="6" xfId="10" applyFont="1" applyFill="1" applyBorder="1" applyAlignment="1">
      <alignment vertical="center" wrapText="1"/>
    </xf>
    <xf numFmtId="0" fontId="13" fillId="0" borderId="15" xfId="10" applyFont="1" applyBorder="1" applyAlignment="1">
      <alignment horizontal="right" vertical="center" wrapText="1"/>
    </xf>
    <xf numFmtId="0" fontId="13" fillId="3" borderId="26" xfId="10" applyFont="1" applyFill="1" applyBorder="1" applyAlignment="1">
      <alignment vertical="center" wrapText="1"/>
    </xf>
    <xf numFmtId="0" fontId="10" fillId="3" borderId="18" xfId="10" applyFont="1" applyFill="1" applyBorder="1" applyAlignment="1">
      <alignment vertical="center" wrapText="1"/>
    </xf>
    <xf numFmtId="0" fontId="13" fillId="2" borderId="9" xfId="10" applyFont="1" applyFill="1" applyBorder="1" applyAlignment="1">
      <alignment horizontal="right" vertical="center" wrapText="1"/>
    </xf>
    <xf numFmtId="164" fontId="13" fillId="2" borderId="10" xfId="10" applyNumberFormat="1" applyFont="1" applyFill="1" applyBorder="1" applyAlignment="1">
      <alignment horizontal="left" vertical="center" wrapText="1"/>
    </xf>
    <xf numFmtId="0" fontId="13" fillId="2" borderId="11" xfId="10" applyFont="1" applyFill="1" applyBorder="1" applyAlignment="1">
      <alignment horizontal="right" vertical="center" wrapText="1"/>
    </xf>
    <xf numFmtId="0" fontId="13" fillId="3" borderId="18" xfId="10" applyFont="1" applyFill="1" applyBorder="1" applyAlignment="1">
      <alignment vertical="center" wrapText="1"/>
    </xf>
    <xf numFmtId="0" fontId="10" fillId="0" borderId="8" xfId="10" applyFont="1" applyBorder="1" applyAlignment="1">
      <alignment horizontal="center" vertical="center" wrapText="1"/>
    </xf>
    <xf numFmtId="4" fontId="13" fillId="3" borderId="2" xfId="10" applyNumberFormat="1" applyFont="1" applyFill="1" applyBorder="1" applyAlignment="1">
      <alignment vertical="center" wrapText="1"/>
    </xf>
    <xf numFmtId="4" fontId="13" fillId="2" borderId="2" xfId="10" applyNumberFormat="1" applyFont="1" applyFill="1" applyBorder="1" applyAlignment="1">
      <alignment vertical="center" wrapText="1"/>
    </xf>
    <xf numFmtId="4" fontId="13" fillId="0" borderId="2" xfId="10" applyNumberFormat="1" applyFont="1" applyBorder="1" applyAlignment="1">
      <alignment vertical="center" wrapText="1"/>
    </xf>
    <xf numFmtId="4" fontId="10" fillId="0" borderId="2" xfId="10" applyNumberFormat="1" applyFont="1" applyBorder="1" applyAlignment="1">
      <alignment vertical="center" wrapText="1"/>
    </xf>
    <xf numFmtId="4" fontId="10" fillId="0" borderId="2" xfId="10" applyNumberFormat="1" applyFont="1" applyBorder="1" applyAlignment="1">
      <alignment horizontal="center" vertical="center" wrapText="1"/>
    </xf>
    <xf numFmtId="4" fontId="13" fillId="0" borderId="20" xfId="10" applyNumberFormat="1" applyFont="1" applyBorder="1" applyAlignment="1">
      <alignment vertical="center" wrapText="1"/>
    </xf>
    <xf numFmtId="4" fontId="13" fillId="3" borderId="21" xfId="10" applyNumberFormat="1" applyFont="1" applyFill="1" applyBorder="1" applyAlignment="1">
      <alignment vertical="center" wrapText="1"/>
    </xf>
    <xf numFmtId="4" fontId="13" fillId="3" borderId="19" xfId="10" applyNumberFormat="1" applyFont="1" applyFill="1" applyBorder="1" applyAlignment="1">
      <alignment vertical="center" wrapText="1"/>
    </xf>
    <xf numFmtId="4" fontId="13" fillId="2" borderId="22" xfId="10" applyNumberFormat="1" applyFont="1" applyFill="1" applyBorder="1" applyAlignment="1">
      <alignment vertical="center" wrapText="1"/>
    </xf>
    <xf numFmtId="4" fontId="13" fillId="3" borderId="25" xfId="10" applyNumberFormat="1" applyFont="1" applyFill="1" applyBorder="1" applyAlignment="1">
      <alignment vertical="center" wrapText="1"/>
    </xf>
    <xf numFmtId="4" fontId="13" fillId="3" borderId="22" xfId="10" applyNumberFormat="1" applyFont="1" applyFill="1" applyBorder="1" applyAlignment="1">
      <alignment vertical="center" wrapText="1"/>
    </xf>
    <xf numFmtId="0" fontId="10" fillId="0" borderId="0" xfId="10" applyFont="1" applyAlignment="1">
      <alignment vertical="center"/>
    </xf>
    <xf numFmtId="0" fontId="10" fillId="0" borderId="0" xfId="10" applyFont="1" applyAlignment="1">
      <alignment horizontal="left" vertical="center"/>
    </xf>
    <xf numFmtId="4" fontId="13" fillId="3" borderId="27" xfId="10" applyNumberFormat="1" applyFont="1" applyFill="1" applyBorder="1" applyAlignment="1">
      <alignment vertical="center" wrapText="1"/>
    </xf>
    <xf numFmtId="4" fontId="13" fillId="2" borderId="1" xfId="10" applyNumberFormat="1" applyFont="1" applyFill="1" applyBorder="1" applyAlignment="1">
      <alignment vertical="center" wrapText="1"/>
    </xf>
    <xf numFmtId="4" fontId="15" fillId="0" borderId="0" xfId="10" applyNumberFormat="1" applyFont="1" applyAlignment="1">
      <alignment horizontal="center"/>
    </xf>
    <xf numFmtId="4" fontId="16" fillId="0" borderId="0" xfId="11" applyNumberFormat="1" applyFont="1" applyAlignment="1">
      <alignment horizontal="right"/>
    </xf>
    <xf numFmtId="0" fontId="13" fillId="3" borderId="4" xfId="10" applyFont="1" applyFill="1" applyBorder="1" applyAlignment="1">
      <alignment horizontal="left" vertical="center" wrapText="1"/>
    </xf>
    <xf numFmtId="0" fontId="13" fillId="3" borderId="5" xfId="10" applyFont="1" applyFill="1" applyBorder="1" applyAlignment="1">
      <alignment horizontal="left" vertical="center" wrapText="1"/>
    </xf>
    <xf numFmtId="0" fontId="13" fillId="3" borderId="9" xfId="10" applyFont="1" applyFill="1" applyBorder="1" applyAlignment="1">
      <alignment horizontal="left" vertical="center" wrapText="1"/>
    </xf>
    <xf numFmtId="0" fontId="13" fillId="3" borderId="10" xfId="10" applyFont="1" applyFill="1" applyBorder="1" applyAlignment="1">
      <alignment horizontal="left" vertical="center" wrapText="1"/>
    </xf>
    <xf numFmtId="0" fontId="13" fillId="3" borderId="23" xfId="10" applyFont="1" applyFill="1" applyBorder="1" applyAlignment="1">
      <alignment horizontal="left" vertical="center" wrapText="1"/>
    </xf>
    <xf numFmtId="0" fontId="13" fillId="3" borderId="24" xfId="10" applyFont="1" applyFill="1" applyBorder="1" applyAlignment="1">
      <alignment horizontal="left" vertical="center" wrapText="1"/>
    </xf>
    <xf numFmtId="0" fontId="13" fillId="3" borderId="16" xfId="10" applyFont="1" applyFill="1" applyBorder="1" applyAlignment="1">
      <alignment horizontal="left" vertical="center" wrapText="1"/>
    </xf>
    <xf numFmtId="0" fontId="13" fillId="3" borderId="17" xfId="10" applyFont="1" applyFill="1" applyBorder="1" applyAlignment="1">
      <alignment horizontal="left" vertical="center" wrapText="1"/>
    </xf>
    <xf numFmtId="0" fontId="13" fillId="3" borderId="7" xfId="10" applyFont="1" applyFill="1" applyBorder="1" applyAlignment="1">
      <alignment horizontal="left" vertical="center" wrapText="1"/>
    </xf>
    <xf numFmtId="0" fontId="13" fillId="3" borderId="1" xfId="10" applyFont="1" applyFill="1" applyBorder="1" applyAlignment="1">
      <alignment horizontal="left" vertical="center" wrapText="1"/>
    </xf>
    <xf numFmtId="0" fontId="2" fillId="0" borderId="0" xfId="10" applyFont="1" applyAlignment="1">
      <alignment horizontal="center" vertical="center"/>
    </xf>
    <xf numFmtId="0" fontId="13" fillId="3" borderId="12" xfId="10" applyFont="1" applyFill="1" applyBorder="1" applyAlignment="1">
      <alignment horizontal="left" vertical="center" wrapText="1"/>
    </xf>
    <xf numFmtId="0" fontId="13" fillId="3" borderId="3" xfId="10" applyFont="1" applyFill="1" applyBorder="1" applyAlignment="1">
      <alignment horizontal="left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" xfId="0" builtinId="0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sheetPr codeName="Sheet1"/>
  <dimension ref="B1:G73"/>
  <sheetViews>
    <sheetView tabSelected="1" zoomScale="85" zoomScaleNormal="85" workbookViewId="0">
      <pane ySplit="6" topLeftCell="A7" activePane="bottomLeft" state="frozen"/>
      <selection pane="bottomLeft" activeCell="C75" sqref="C75"/>
    </sheetView>
  </sheetViews>
  <sheetFormatPr defaultColWidth="9.140625" defaultRowHeight="15" x14ac:dyDescent="0.25"/>
  <cols>
    <col min="1" max="1" width="9.140625" style="2"/>
    <col min="2" max="2" width="7.28515625" style="2" customWidth="1"/>
    <col min="3" max="3" width="76.7109375" style="2" customWidth="1"/>
    <col min="4" max="4" width="15.5703125" style="3" customWidth="1"/>
    <col min="5" max="5" width="27.85546875" style="2" customWidth="1"/>
    <col min="6" max="6" width="13.7109375" style="2" bestFit="1" customWidth="1"/>
    <col min="7" max="7" width="9.140625" style="2"/>
    <col min="8" max="8" width="12.85546875" style="2" bestFit="1" customWidth="1"/>
    <col min="9" max="16384" width="9.140625" style="2"/>
  </cols>
  <sheetData>
    <row r="1" spans="2:5" x14ac:dyDescent="0.25">
      <c r="B1" s="25"/>
      <c r="E1" s="7" t="s">
        <v>0</v>
      </c>
    </row>
    <row r="2" spans="2:5" x14ac:dyDescent="0.25">
      <c r="D2" s="61"/>
      <c r="E2" s="62" t="s">
        <v>83</v>
      </c>
    </row>
    <row r="4" spans="2:5" ht="12" customHeight="1" x14ac:dyDescent="0.25">
      <c r="B4" s="73" t="s">
        <v>84</v>
      </c>
      <c r="C4" s="73"/>
      <c r="D4" s="73"/>
    </row>
    <row r="5" spans="2:5" ht="15.75" thickBot="1" x14ac:dyDescent="0.3"/>
    <row r="6" spans="2:5" ht="45" x14ac:dyDescent="0.25">
      <c r="B6" s="8" t="s">
        <v>1</v>
      </c>
      <c r="C6" s="9" t="s">
        <v>2</v>
      </c>
      <c r="D6" s="29" t="s">
        <v>3</v>
      </c>
      <c r="E6" s="10" t="s">
        <v>4</v>
      </c>
    </row>
    <row r="7" spans="2:5" ht="14.25" customHeight="1" x14ac:dyDescent="0.25">
      <c r="B7" s="71" t="s">
        <v>5</v>
      </c>
      <c r="C7" s="72"/>
      <c r="D7" s="46">
        <f>SUM(D8+D16+D17+D26+D30)</f>
        <v>64000</v>
      </c>
      <c r="E7" s="30"/>
    </row>
    <row r="8" spans="2:5" x14ac:dyDescent="0.25">
      <c r="B8" s="11">
        <v>1</v>
      </c>
      <c r="C8" s="12" t="s">
        <v>6</v>
      </c>
      <c r="D8" s="47">
        <f>D9</f>
        <v>29000</v>
      </c>
      <c r="E8" s="31"/>
    </row>
    <row r="9" spans="2:5" x14ac:dyDescent="0.25">
      <c r="B9" s="14" t="s">
        <v>7</v>
      </c>
      <c r="C9" s="15" t="s">
        <v>8</v>
      </c>
      <c r="D9" s="48">
        <v>29000</v>
      </c>
      <c r="E9" s="45" t="s">
        <v>9</v>
      </c>
    </row>
    <row r="10" spans="2:5" x14ac:dyDescent="0.25">
      <c r="B10" s="14" t="s">
        <v>10</v>
      </c>
      <c r="C10" s="15" t="s">
        <v>11</v>
      </c>
      <c r="D10" s="50" t="s">
        <v>12</v>
      </c>
      <c r="E10" s="45" t="s">
        <v>13</v>
      </c>
    </row>
    <row r="11" spans="2:5" x14ac:dyDescent="0.25">
      <c r="B11" s="14" t="s">
        <v>14</v>
      </c>
      <c r="C11" s="15" t="s">
        <v>15</v>
      </c>
      <c r="D11" s="50" t="s">
        <v>12</v>
      </c>
      <c r="E11" s="45" t="s">
        <v>16</v>
      </c>
    </row>
    <row r="12" spans="2:5" x14ac:dyDescent="0.25">
      <c r="B12" s="14" t="s">
        <v>17</v>
      </c>
      <c r="C12" s="15" t="s">
        <v>18</v>
      </c>
      <c r="D12" s="50" t="s">
        <v>12</v>
      </c>
      <c r="E12" s="45" t="s">
        <v>13</v>
      </c>
    </row>
    <row r="13" spans="2:5" x14ac:dyDescent="0.25">
      <c r="B13" s="14" t="s">
        <v>19</v>
      </c>
      <c r="C13" s="15" t="s">
        <v>20</v>
      </c>
      <c r="D13" s="50" t="s">
        <v>12</v>
      </c>
      <c r="E13" s="45" t="s">
        <v>13</v>
      </c>
    </row>
    <row r="14" spans="2:5" x14ac:dyDescent="0.25">
      <c r="B14" s="14" t="s">
        <v>21</v>
      </c>
      <c r="C14" s="1" t="s">
        <v>22</v>
      </c>
      <c r="D14" s="50" t="s">
        <v>12</v>
      </c>
      <c r="E14" s="45" t="s">
        <v>23</v>
      </c>
    </row>
    <row r="15" spans="2:5" x14ac:dyDescent="0.25">
      <c r="B15" s="14" t="s">
        <v>24</v>
      </c>
      <c r="C15" t="s">
        <v>25</v>
      </c>
      <c r="D15" s="50" t="s">
        <v>12</v>
      </c>
      <c r="E15" s="45" t="s">
        <v>13</v>
      </c>
    </row>
    <row r="16" spans="2:5" x14ac:dyDescent="0.25">
      <c r="B16" s="11">
        <v>2</v>
      </c>
      <c r="C16" s="12" t="s">
        <v>26</v>
      </c>
      <c r="D16" s="47">
        <v>10000</v>
      </c>
      <c r="E16" s="31"/>
    </row>
    <row r="17" spans="2:6" ht="15" customHeight="1" x14ac:dyDescent="0.25">
      <c r="B17" s="11">
        <v>3</v>
      </c>
      <c r="C17" s="12" t="s">
        <v>27</v>
      </c>
      <c r="D17" s="47">
        <f>SUM(D18:D25)</f>
        <v>0</v>
      </c>
      <c r="E17" s="31"/>
    </row>
    <row r="18" spans="2:6" hidden="1" x14ac:dyDescent="0.25">
      <c r="B18" s="14" t="s">
        <v>28</v>
      </c>
      <c r="C18" s="15" t="s">
        <v>29</v>
      </c>
      <c r="D18" s="49" t="s">
        <v>30</v>
      </c>
      <c r="E18" s="32"/>
    </row>
    <row r="19" spans="2:6" hidden="1" x14ac:dyDescent="0.25">
      <c r="B19" s="14" t="s">
        <v>31</v>
      </c>
      <c r="C19" s="15" t="s">
        <v>32</v>
      </c>
      <c r="D19" s="49" t="s">
        <v>30</v>
      </c>
      <c r="E19" s="32"/>
    </row>
    <row r="20" spans="2:6" hidden="1" x14ac:dyDescent="0.25">
      <c r="B20" s="14" t="s">
        <v>33</v>
      </c>
      <c r="C20" s="15" t="s">
        <v>34</v>
      </c>
      <c r="D20" s="49" t="s">
        <v>30</v>
      </c>
      <c r="E20" s="32"/>
    </row>
    <row r="21" spans="2:6" hidden="1" x14ac:dyDescent="0.25">
      <c r="B21" s="14" t="s">
        <v>35</v>
      </c>
      <c r="C21" s="15" t="s">
        <v>36</v>
      </c>
      <c r="D21" s="49" t="s">
        <v>30</v>
      </c>
      <c r="E21" s="32"/>
    </row>
    <row r="22" spans="2:6" hidden="1" x14ac:dyDescent="0.25">
      <c r="B22" s="14" t="s">
        <v>37</v>
      </c>
      <c r="C22" s="15" t="s">
        <v>38</v>
      </c>
      <c r="D22" s="49" t="s">
        <v>30</v>
      </c>
      <c r="E22" s="32"/>
    </row>
    <row r="23" spans="2:6" hidden="1" x14ac:dyDescent="0.25">
      <c r="B23" s="14" t="s">
        <v>39</v>
      </c>
      <c r="C23" s="15" t="s">
        <v>40</v>
      </c>
      <c r="D23" s="49" t="s">
        <v>30</v>
      </c>
      <c r="E23" s="32"/>
    </row>
    <row r="24" spans="2:6" hidden="1" x14ac:dyDescent="0.25">
      <c r="B24" s="14" t="s">
        <v>41</v>
      </c>
      <c r="C24" s="15" t="s">
        <v>42</v>
      </c>
      <c r="D24" s="49" t="s">
        <v>30</v>
      </c>
      <c r="E24" s="32"/>
    </row>
    <row r="25" spans="2:6" hidden="1" x14ac:dyDescent="0.25">
      <c r="B25" s="14" t="s">
        <v>43</v>
      </c>
      <c r="C25" s="15" t="s">
        <v>44</v>
      </c>
      <c r="D25" s="49" t="s">
        <v>30</v>
      </c>
      <c r="E25" s="32"/>
    </row>
    <row r="26" spans="2:6" x14ac:dyDescent="0.25">
      <c r="B26" s="11">
        <v>4</v>
      </c>
      <c r="C26" s="12" t="s">
        <v>45</v>
      </c>
      <c r="D26" s="47">
        <f>SUM(D27:D29)</f>
        <v>0</v>
      </c>
      <c r="E26" s="31"/>
    </row>
    <row r="27" spans="2:6" hidden="1" x14ac:dyDescent="0.25">
      <c r="B27" s="14" t="s">
        <v>46</v>
      </c>
      <c r="C27" s="15"/>
      <c r="D27" s="49" t="s">
        <v>30</v>
      </c>
      <c r="E27" s="32"/>
    </row>
    <row r="28" spans="2:6" hidden="1" x14ac:dyDescent="0.25">
      <c r="B28" s="14" t="s">
        <v>47</v>
      </c>
      <c r="C28" s="15"/>
      <c r="D28" s="49" t="s">
        <v>30</v>
      </c>
      <c r="E28" s="32"/>
      <c r="F28" s="4"/>
    </row>
    <row r="29" spans="2:6" hidden="1" x14ac:dyDescent="0.25">
      <c r="B29" s="14" t="s">
        <v>48</v>
      </c>
      <c r="C29" s="15"/>
      <c r="D29" s="49" t="s">
        <v>30</v>
      </c>
      <c r="E29" s="32"/>
    </row>
    <row r="30" spans="2:6" x14ac:dyDescent="0.25">
      <c r="B30" s="11">
        <v>5</v>
      </c>
      <c r="C30" s="13" t="s">
        <v>49</v>
      </c>
      <c r="D30" s="47">
        <f>SUM(D31:D31)</f>
        <v>25000</v>
      </c>
      <c r="E30" s="31"/>
    </row>
    <row r="31" spans="2:6" x14ac:dyDescent="0.25">
      <c r="B31" s="14" t="s">
        <v>50</v>
      </c>
      <c r="C31" s="15" t="s">
        <v>51</v>
      </c>
      <c r="D31" s="49">
        <v>25000</v>
      </c>
      <c r="E31" s="32"/>
    </row>
    <row r="32" spans="2:6" ht="14.25" customHeight="1" x14ac:dyDescent="0.25">
      <c r="B32" s="74" t="s">
        <v>52</v>
      </c>
      <c r="C32" s="75"/>
      <c r="D32" s="46">
        <f>SUM(D33+D37)</f>
        <v>0</v>
      </c>
      <c r="E32" s="30"/>
    </row>
    <row r="33" spans="2:5" hidden="1" x14ac:dyDescent="0.25">
      <c r="B33" s="11">
        <v>5</v>
      </c>
      <c r="C33" s="12" t="s">
        <v>53</v>
      </c>
      <c r="D33" s="47">
        <f>SUM(D34:D36)</f>
        <v>0</v>
      </c>
      <c r="E33" s="31"/>
    </row>
    <row r="34" spans="2:5" hidden="1" x14ac:dyDescent="0.25">
      <c r="B34" s="14" t="s">
        <v>50</v>
      </c>
      <c r="C34" s="15"/>
      <c r="D34" s="49" t="s">
        <v>30</v>
      </c>
      <c r="E34" s="32"/>
    </row>
    <row r="35" spans="2:5" hidden="1" x14ac:dyDescent="0.25">
      <c r="B35" s="14" t="s">
        <v>54</v>
      </c>
      <c r="C35" s="15"/>
      <c r="D35" s="49" t="s">
        <v>30</v>
      </c>
      <c r="E35" s="32"/>
    </row>
    <row r="36" spans="2:5" hidden="1" x14ac:dyDescent="0.25">
      <c r="B36" s="14" t="s">
        <v>48</v>
      </c>
      <c r="C36" s="15"/>
      <c r="D36" s="49" t="s">
        <v>30</v>
      </c>
      <c r="E36" s="32"/>
    </row>
    <row r="37" spans="2:5" hidden="1" x14ac:dyDescent="0.25">
      <c r="B37" s="11">
        <v>6</v>
      </c>
      <c r="C37" s="12" t="s">
        <v>55</v>
      </c>
      <c r="D37" s="47">
        <f>SUM(D38+D42)</f>
        <v>0</v>
      </c>
      <c r="E37" s="31"/>
    </row>
    <row r="38" spans="2:5" s="26" customFormat="1" hidden="1" x14ac:dyDescent="0.25">
      <c r="B38" s="27" t="s">
        <v>56</v>
      </c>
      <c r="C38" s="28"/>
      <c r="D38" s="48">
        <f>SUM(D39:D41)</f>
        <v>0</v>
      </c>
      <c r="E38" s="33"/>
    </row>
    <row r="39" spans="2:5" hidden="1" x14ac:dyDescent="0.25">
      <c r="B39" s="14" t="s">
        <v>57</v>
      </c>
      <c r="C39" s="15"/>
      <c r="D39" s="49" t="s">
        <v>30</v>
      </c>
      <c r="E39" s="32"/>
    </row>
    <row r="40" spans="2:5" hidden="1" x14ac:dyDescent="0.25">
      <c r="B40" s="14" t="s">
        <v>58</v>
      </c>
      <c r="C40" s="15"/>
      <c r="D40" s="49" t="s">
        <v>30</v>
      </c>
      <c r="E40" s="32"/>
    </row>
    <row r="41" spans="2:5" hidden="1" x14ac:dyDescent="0.25">
      <c r="B41" s="14" t="s">
        <v>48</v>
      </c>
      <c r="C41" s="15"/>
      <c r="D41" s="49" t="s">
        <v>30</v>
      </c>
      <c r="E41" s="32"/>
    </row>
    <row r="42" spans="2:5" s="26" customFormat="1" hidden="1" x14ac:dyDescent="0.25">
      <c r="B42" s="27" t="s">
        <v>59</v>
      </c>
      <c r="C42" s="28"/>
      <c r="D42" s="48">
        <f>SUM(D43:D45)</f>
        <v>0</v>
      </c>
      <c r="E42" s="33"/>
    </row>
    <row r="43" spans="2:5" hidden="1" x14ac:dyDescent="0.25">
      <c r="B43" s="14" t="s">
        <v>60</v>
      </c>
      <c r="C43" s="15"/>
      <c r="D43" s="49" t="s">
        <v>30</v>
      </c>
      <c r="E43" s="32"/>
    </row>
    <row r="44" spans="2:5" hidden="1" x14ac:dyDescent="0.25">
      <c r="B44" s="14" t="s">
        <v>61</v>
      </c>
      <c r="C44" s="15"/>
      <c r="D44" s="49" t="s">
        <v>30</v>
      </c>
      <c r="E44" s="32"/>
    </row>
    <row r="45" spans="2:5" hidden="1" x14ac:dyDescent="0.25">
      <c r="B45" s="14" t="s">
        <v>48</v>
      </c>
      <c r="C45" s="15"/>
      <c r="D45" s="49" t="s">
        <v>30</v>
      </c>
      <c r="E45" s="32"/>
    </row>
    <row r="46" spans="2:5" ht="14.25" customHeight="1" x14ac:dyDescent="0.25">
      <c r="B46" s="74" t="s">
        <v>62</v>
      </c>
      <c r="C46" s="75"/>
      <c r="D46" s="46">
        <f>SUM(D47)</f>
        <v>0</v>
      </c>
      <c r="E46" s="30"/>
    </row>
    <row r="47" spans="2:5" hidden="1" x14ac:dyDescent="0.25">
      <c r="B47" s="11">
        <v>7</v>
      </c>
      <c r="C47" s="12" t="s">
        <v>63</v>
      </c>
      <c r="D47" s="47">
        <f>SUM(D48:D50)</f>
        <v>0</v>
      </c>
      <c r="E47" s="31"/>
    </row>
    <row r="48" spans="2:5" hidden="1" x14ac:dyDescent="0.25">
      <c r="B48" s="14" t="s">
        <v>64</v>
      </c>
      <c r="C48" s="15" t="s">
        <v>65</v>
      </c>
      <c r="D48" s="49" t="s">
        <v>30</v>
      </c>
      <c r="E48" s="32"/>
    </row>
    <row r="49" spans="2:5" hidden="1" x14ac:dyDescent="0.25">
      <c r="B49" s="14" t="s">
        <v>66</v>
      </c>
      <c r="C49" s="15" t="s">
        <v>67</v>
      </c>
      <c r="D49" s="49" t="s">
        <v>30</v>
      </c>
      <c r="E49" s="32"/>
    </row>
    <row r="50" spans="2:5" hidden="1" x14ac:dyDescent="0.25">
      <c r="B50" s="14" t="s">
        <v>68</v>
      </c>
      <c r="C50" s="15" t="s">
        <v>69</v>
      </c>
      <c r="D50" s="49" t="s">
        <v>30</v>
      </c>
      <c r="E50" s="32"/>
    </row>
    <row r="51" spans="2:5" hidden="1" x14ac:dyDescent="0.25">
      <c r="B51" s="14" t="s">
        <v>48</v>
      </c>
      <c r="C51" s="15"/>
      <c r="D51" s="49" t="s">
        <v>30</v>
      </c>
      <c r="E51" s="32"/>
    </row>
    <row r="52" spans="2:5" ht="14.25" customHeight="1" x14ac:dyDescent="0.25">
      <c r="B52" s="74" t="s">
        <v>70</v>
      </c>
      <c r="C52" s="75"/>
      <c r="D52" s="46">
        <f>SUM(D53)</f>
        <v>5000</v>
      </c>
      <c r="E52" s="30"/>
    </row>
    <row r="53" spans="2:5" ht="14.25" customHeight="1" thickBot="1" x14ac:dyDescent="0.3">
      <c r="B53" s="16">
        <v>8</v>
      </c>
      <c r="C53" s="17" t="s">
        <v>71</v>
      </c>
      <c r="D53" s="51">
        <v>5000</v>
      </c>
      <c r="E53" s="38"/>
    </row>
    <row r="54" spans="2:5" ht="14.25" customHeight="1" thickBot="1" x14ac:dyDescent="0.3">
      <c r="B54" s="69" t="s">
        <v>72</v>
      </c>
      <c r="C54" s="70"/>
      <c r="D54" s="52">
        <f>SUM(D7+D32+D46+D52)</f>
        <v>69000</v>
      </c>
      <c r="E54" s="40"/>
    </row>
    <row r="55" spans="2:5" ht="14.25" customHeight="1" x14ac:dyDescent="0.25">
      <c r="B55" s="63" t="s">
        <v>73</v>
      </c>
      <c r="C55" s="64"/>
      <c r="D55" s="53">
        <f>SUM(D56)</f>
        <v>5093</v>
      </c>
      <c r="E55" s="34"/>
    </row>
    <row r="56" spans="2:5" x14ac:dyDescent="0.25">
      <c r="B56" s="19">
        <v>9</v>
      </c>
      <c r="C56" s="18" t="s">
        <v>74</v>
      </c>
      <c r="D56" s="60">
        <v>5093</v>
      </c>
      <c r="E56" s="35"/>
    </row>
    <row r="57" spans="2:5" x14ac:dyDescent="0.25">
      <c r="B57" s="71" t="s">
        <v>75</v>
      </c>
      <c r="C57" s="72"/>
      <c r="D57" s="59">
        <f>SUM(D58)</f>
        <v>1725</v>
      </c>
      <c r="E57" s="30"/>
    </row>
    <row r="58" spans="2:5" ht="15.75" thickBot="1" x14ac:dyDescent="0.3">
      <c r="B58" s="41">
        <v>10</v>
      </c>
      <c r="C58" s="42">
        <v>2.5000000000000001E-2</v>
      </c>
      <c r="D58" s="54">
        <f>D54*C58</f>
        <v>1725</v>
      </c>
      <c r="E58" s="43"/>
    </row>
    <row r="59" spans="2:5" ht="15.75" thickBot="1" x14ac:dyDescent="0.3">
      <c r="B59" s="67" t="s">
        <v>76</v>
      </c>
      <c r="C59" s="68"/>
      <c r="D59" s="55">
        <f>SUM(D54+D55+D57)</f>
        <v>75818</v>
      </c>
      <c r="E59" s="39"/>
    </row>
    <row r="60" spans="2:5" x14ac:dyDescent="0.25">
      <c r="B60" s="63" t="s">
        <v>77</v>
      </c>
      <c r="C60" s="64"/>
      <c r="D60" s="53">
        <f>SUM(D61)</f>
        <v>0</v>
      </c>
      <c r="E60" s="37"/>
    </row>
    <row r="61" spans="2:5" ht="15.75" thickBot="1" x14ac:dyDescent="0.3">
      <c r="B61" s="16">
        <v>11</v>
      </c>
      <c r="C61" s="24" t="s">
        <v>78</v>
      </c>
      <c r="D61" s="51" t="s">
        <v>30</v>
      </c>
      <c r="E61" s="38"/>
    </row>
    <row r="62" spans="2:5" ht="15.75" thickBot="1" x14ac:dyDescent="0.3">
      <c r="B62" s="69" t="s">
        <v>79</v>
      </c>
      <c r="C62" s="70"/>
      <c r="D62" s="52">
        <f>D59-D60</f>
        <v>75818</v>
      </c>
      <c r="E62" s="44"/>
    </row>
    <row r="63" spans="2:5" x14ac:dyDescent="0.25">
      <c r="B63" s="63" t="s">
        <v>80</v>
      </c>
      <c r="C63" s="64"/>
      <c r="D63" s="53">
        <f>SUM(D64)</f>
        <v>15163.6</v>
      </c>
      <c r="E63" s="37"/>
    </row>
    <row r="64" spans="2:5" x14ac:dyDescent="0.25">
      <c r="B64" s="19">
        <v>12</v>
      </c>
      <c r="C64" s="20">
        <v>0.2</v>
      </c>
      <c r="D64" s="47">
        <f>D59*C64</f>
        <v>15163.6</v>
      </c>
      <c r="E64" s="35"/>
    </row>
    <row r="65" spans="2:7" ht="15.75" thickBot="1" x14ac:dyDescent="0.3">
      <c r="B65" s="65" t="s">
        <v>81</v>
      </c>
      <c r="C65" s="66"/>
      <c r="D65" s="56">
        <f>SUM(D62+D63)</f>
        <v>90981.6</v>
      </c>
      <c r="E65" s="36"/>
    </row>
    <row r="66" spans="2:7" ht="15" customHeight="1" x14ac:dyDescent="0.25">
      <c r="B66" s="21"/>
      <c r="D66" s="4"/>
      <c r="G66" s="4"/>
    </row>
    <row r="67" spans="2:7" x14ac:dyDescent="0.25">
      <c r="B67" s="21" t="s">
        <v>82</v>
      </c>
      <c r="D67" s="22"/>
      <c r="F67" s="4"/>
    </row>
    <row r="68" spans="2:7" x14ac:dyDescent="0.25">
      <c r="B68" s="57" t="s">
        <v>86</v>
      </c>
      <c r="D68" s="22">
        <f>D54</f>
        <v>69000</v>
      </c>
    </row>
    <row r="69" spans="2:7" x14ac:dyDescent="0.25">
      <c r="B69" s="58" t="s">
        <v>85</v>
      </c>
      <c r="D69" s="22">
        <f>D59</f>
        <v>75818</v>
      </c>
    </row>
    <row r="70" spans="2:7" x14ac:dyDescent="0.25">
      <c r="B70" s="21"/>
      <c r="C70" s="23"/>
      <c r="D70" s="4"/>
    </row>
    <row r="71" spans="2:7" x14ac:dyDescent="0.25">
      <c r="B71" s="21"/>
      <c r="D71" s="4"/>
    </row>
    <row r="73" spans="2:7" x14ac:dyDescent="0.25">
      <c r="C73" s="5"/>
      <c r="D73" s="6"/>
    </row>
  </sheetData>
  <mergeCells count="13">
    <mergeCell ref="B4:D4"/>
    <mergeCell ref="B7:C7"/>
    <mergeCell ref="B60:C60"/>
    <mergeCell ref="B62:C62"/>
    <mergeCell ref="B55:C55"/>
    <mergeCell ref="B52:C52"/>
    <mergeCell ref="B46:C46"/>
    <mergeCell ref="B32:C32"/>
    <mergeCell ref="B63:C63"/>
    <mergeCell ref="B65:C65"/>
    <mergeCell ref="B59:C59"/>
    <mergeCell ref="B54:C54"/>
    <mergeCell ref="B57:C57"/>
  </mergeCells>
  <phoneticPr fontId="1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haredWithUsers xmlns="4295b89e-2911-42f0-a767-8ca596d6842f">
      <UserInfo>
        <DisplayName/>
        <AccountId xsi:nil="true"/>
        <AccountType/>
      </UserInfo>
    </SharedWithUsers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760BC9-0E21-4E5D-BED8-E53394067E25}"/>
</file>

<file path=customXml/itemProps2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2006/metadata/properties"/>
    <ds:schemaRef ds:uri="4295b89e-2911-42f0-a767-8ca596d6842f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6.1 Lisa 1 Investeering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Ülle Tamm</cp:lastModifiedBy>
  <cp:revision/>
  <dcterms:created xsi:type="dcterms:W3CDTF">2011-09-27T10:48:38Z</dcterms:created>
  <dcterms:modified xsi:type="dcterms:W3CDTF">2022-10-24T07:10:25Z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4696000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